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tributions" sheetId="1" state="visible" r:id="rId1"/>
    <sheet xmlns:r="http://schemas.openxmlformats.org/officeDocument/2006/relationships" name="Tab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8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1F3864"/>
      <sz val="14"/>
    </font>
    <font>
      <i val="1"/>
      <color rgb="007F7F7F"/>
    </font>
    <font>
      <b val="1"/>
      <color rgb="00FFFFFF"/>
    </font>
    <font>
      <color rgb="000000FF"/>
    </font>
    <font>
      <color rgb="0037562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right"/>
    </xf>
    <xf numFmtId="0" fontId="2" fillId="0" borderId="1" pivotButton="0" quotePrefix="0" xfId="0"/>
    <xf numFmtId="0" fontId="0" fillId="0" borderId="1" pivotButton="0" quotePrefix="0" xfId="0"/>
    <xf numFmtId="3" fontId="6" fillId="3" borderId="1" pivotButton="0" quotePrefix="0" xfId="0"/>
    <xf numFmtId="164" fontId="0" fillId="0" borderId="1" pivotButton="0" quotePrefix="0" xfId="0"/>
    <xf numFmtId="4" fontId="0" fillId="0" borderId="1" pivotButton="0" quotePrefix="0" xfId="0"/>
    <xf numFmtId="4" fontId="7" fillId="4" borderId="1" pivotButton="0" quotePrefix="0" xfId="0"/>
    <xf numFmtId="2" fontId="6" fillId="3" borderId="1" pivotButton="0" quotePrefix="0" xfId="0"/>
    <xf numFmtId="1" fontId="6" fillId="3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.4" customWidth="1" min="1" max="1"/>
    <col width="42.7" customWidth="1" min="2" max="2"/>
    <col width="18" customWidth="1" min="3" max="3"/>
    <col width="9" customWidth="1" min="4" max="4"/>
    <col width="21.8" customWidth="1" min="5" max="5"/>
    <col width="9" customWidth="1" min="6" max="6"/>
    <col width="12.8" customWidth="1" min="7" max="7"/>
    <col width="9" customWidth="1" min="8" max="8"/>
    <col width="17.6" customWidth="1" min="9" max="9"/>
    <col width="10" customWidth="1" min="10" max="10"/>
    <col width="10" customWidth="1" min="11" max="11"/>
    <col width="10" customWidth="1" min="12" max="12"/>
    <col width="10" customWidth="1" min="13" max="13"/>
    <col width="20" customWidth="1" min="14" max="14"/>
    <col width="14" customWidth="1" min="15" max="15"/>
  </cols>
  <sheetData>
    <row r="1">
      <c r="A1" s="1" t="inlineStr">
        <is>
          <t>Probability distributions in Excel</t>
        </is>
      </c>
    </row>
    <row r="2">
      <c r="A2" s="2" t="inlineStr">
        <is>
          <t>Each row: the parameters, a random number in I (=RAND()), a draw in J, and the mean, P10 and P90 by formula. Press F9 for new draws. Column N is the same distribution as a xellstorm input; O shows its value.</t>
        </is>
      </c>
    </row>
    <row r="3"/>
    <row r="4">
      <c r="A4" s="3" t="inlineStr">
        <is>
          <t>Distribution</t>
        </is>
      </c>
      <c r="B4" s="3" t="inlineStr">
        <is>
          <t>Example</t>
        </is>
      </c>
      <c r="C4" s="3" t="inlineStr">
        <is>
          <t>Parameter</t>
        </is>
      </c>
      <c r="D4" s="4" t="inlineStr">
        <is>
          <t>Value</t>
        </is>
      </c>
      <c r="E4" s="3" t="inlineStr">
        <is>
          <t>Parameter</t>
        </is>
      </c>
      <c r="F4" s="4" t="inlineStr">
        <is>
          <t>Value</t>
        </is>
      </c>
      <c r="G4" s="3" t="inlineStr">
        <is>
          <t>Parameter</t>
        </is>
      </c>
      <c r="H4" s="4" t="inlineStr">
        <is>
          <t>Value</t>
        </is>
      </c>
      <c r="I4" s="4" t="inlineStr">
        <is>
          <t>Random number</t>
        </is>
      </c>
      <c r="J4" s="4" t="inlineStr">
        <is>
          <t>Draw</t>
        </is>
      </c>
      <c r="K4" s="4" t="inlineStr">
        <is>
          <t>Mean</t>
        </is>
      </c>
      <c r="L4" s="4" t="inlineStr">
        <is>
          <t>P10</t>
        </is>
      </c>
      <c r="M4" s="4" t="inlineStr">
        <is>
          <t>P90</t>
        </is>
      </c>
      <c r="N4" s="4" t="inlineStr">
        <is>
          <t>xellstorm input</t>
        </is>
      </c>
      <c r="O4" s="4" t="inlineStr">
        <is>
          <t>Input's value</t>
        </is>
      </c>
    </row>
    <row r="5">
      <c r="A5" s="5" t="inlineStr">
        <is>
          <t>Normal</t>
        </is>
      </c>
      <c r="B5" s="6" t="inlineStr">
        <is>
          <t>Demand next season (units)</t>
        </is>
      </c>
      <c r="C5" s="6" t="inlineStr">
        <is>
          <t>Mean</t>
        </is>
      </c>
      <c r="D5" s="7" t="n">
        <v>1000</v>
      </c>
      <c r="E5" s="6" t="inlineStr">
        <is>
          <t>Standard deviation</t>
        </is>
      </c>
      <c r="F5" s="7" t="n">
        <v>200</v>
      </c>
      <c r="G5" s="6"/>
      <c r="H5" s="6"/>
      <c r="I5" s="8">
        <f>RAND()</f>
        <v/>
      </c>
      <c r="J5" s="9">
        <f>_xlfn.NORM.INV(I5,D5,F5)</f>
        <v/>
      </c>
      <c r="K5" s="9">
        <f>D5</f>
        <v/>
      </c>
      <c r="L5" s="9">
        <f>_xlfn.NORM.INV(0.1,D5,F5)</f>
        <v/>
      </c>
      <c r="M5" s="9">
        <f>_xlfn.NORM.INV(0.9,D5,F5)</f>
        <v/>
      </c>
      <c r="N5" s="10" t="n">
        <v>0</v>
      </c>
      <c r="O5" s="9">
        <f>N5</f>
        <v/>
      </c>
    </row>
    <row r="6">
      <c r="A6" s="5" t="inlineStr">
        <is>
          <t>Lognormal</t>
        </is>
      </c>
      <c r="B6" s="6" t="inlineStr">
        <is>
          <t>Repair cost of one claim (USD)</t>
        </is>
      </c>
      <c r="C6" s="6" t="inlineStr">
        <is>
          <t>Median</t>
        </is>
      </c>
      <c r="D6" s="7" t="n">
        <v>2000</v>
      </c>
      <c r="E6" s="6" t="inlineStr">
        <is>
          <t>Spread of ln (s)</t>
        </is>
      </c>
      <c r="F6" s="11" t="n">
        <v>0.8</v>
      </c>
      <c r="G6" s="6"/>
      <c r="H6" s="6"/>
      <c r="I6" s="8">
        <f>RAND()</f>
        <v/>
      </c>
      <c r="J6" s="9">
        <f>_xlfn.LOGNORM.INV(I6,LN(D6),F6)</f>
        <v/>
      </c>
      <c r="K6" s="9">
        <f>D6*EXP(F6^2/2)</f>
        <v/>
      </c>
      <c r="L6" s="9">
        <f>_xlfn.LOGNORM.INV(0.1,LN(D6),F6)</f>
        <v/>
      </c>
      <c r="M6" s="9">
        <f>_xlfn.LOGNORM.INV(0.9,LN(D6),F6)</f>
        <v/>
      </c>
      <c r="N6" s="10" t="n">
        <v>0</v>
      </c>
      <c r="O6" s="9">
        <f>N6</f>
        <v/>
      </c>
    </row>
    <row r="7">
      <c r="A7" s="5" t="inlineStr">
        <is>
          <t>Triangular</t>
        </is>
      </c>
      <c r="B7" s="6" t="inlineStr">
        <is>
          <t>Cost of one item (USD thousands)</t>
        </is>
      </c>
      <c r="C7" s="6" t="inlineStr">
        <is>
          <t>Min</t>
        </is>
      </c>
      <c r="D7" s="7" t="n">
        <v>80</v>
      </c>
      <c r="E7" s="6" t="inlineStr">
        <is>
          <t>Most likely</t>
        </is>
      </c>
      <c r="F7" s="7" t="n">
        <v>100</v>
      </c>
      <c r="G7" s="6" t="inlineStr">
        <is>
          <t>Max</t>
        </is>
      </c>
      <c r="H7" s="7" t="n">
        <v>140</v>
      </c>
      <c r="I7" s="8">
        <f>RAND()</f>
        <v/>
      </c>
      <c r="J7" s="9">
        <f>IF(I7&lt;(F7-D7)/(H7-D7),D7+SQRT(I7*(H7-D7)*(F7-D7)),H7-SQRT((1-I7)*(H7-D7)*(H7-F7)))</f>
        <v/>
      </c>
      <c r="K7" s="9">
        <f>(D7+F7+H7)/3</f>
        <v/>
      </c>
      <c r="L7" s="9">
        <f>IF(0.1&lt;(F7-D7)/(H7-D7),D7+SQRT(0.1*(H7-D7)*(F7-D7)),H7-SQRT((1-0.1)*(H7-D7)*(H7-F7)))</f>
        <v/>
      </c>
      <c r="M7" s="9">
        <f>IF(0.9&lt;(F7-D7)/(H7-D7),D7+SQRT(0.9*(H7-D7)*(F7-D7)),H7-SQRT((1-0.9)*(H7-D7)*(H7-F7)))</f>
        <v/>
      </c>
      <c r="N7" s="10" t="n">
        <v>0</v>
      </c>
      <c r="O7" s="9">
        <f>N7</f>
        <v/>
      </c>
    </row>
    <row r="8">
      <c r="A8" s="5" t="inlineStr">
        <is>
          <t>PERT</t>
        </is>
      </c>
      <c r="B8" s="6" t="inlineStr">
        <is>
          <t>Cost of one item (USD thousands)</t>
        </is>
      </c>
      <c r="C8" s="6" t="inlineStr">
        <is>
          <t>Min</t>
        </is>
      </c>
      <c r="D8" s="7" t="n">
        <v>80</v>
      </c>
      <c r="E8" s="6" t="inlineStr">
        <is>
          <t>Most likely</t>
        </is>
      </c>
      <c r="F8" s="7" t="n">
        <v>100</v>
      </c>
      <c r="G8" s="6" t="inlineStr">
        <is>
          <t>Max</t>
        </is>
      </c>
      <c r="H8" s="7" t="n">
        <v>140</v>
      </c>
      <c r="I8" s="8">
        <f>RAND()</f>
        <v/>
      </c>
      <c r="J8" s="9">
        <f>_xlfn.BETA.INV(I8,1+4*(F8-D8)/(H8-D8),1+4*(H8-F8)/(H8-D8),D8,H8)</f>
        <v/>
      </c>
      <c r="K8" s="9">
        <f>(D8+4*F8+H8)/6</f>
        <v/>
      </c>
      <c r="L8" s="9">
        <f>_xlfn.BETA.INV(0.1,1+4*(F8-D8)/(H8-D8),1+4*(H8-F8)/(H8-D8),D8,H8)</f>
        <v/>
      </c>
      <c r="M8" s="9">
        <f>_xlfn.BETA.INV(0.9,1+4*(F8-D8)/(H8-D8),1+4*(H8-F8)/(H8-D8),D8,H8)</f>
        <v/>
      </c>
      <c r="N8" s="10" t="n">
        <v>0</v>
      </c>
      <c r="O8" s="9">
        <f>N8</f>
        <v/>
      </c>
    </row>
    <row r="9">
      <c r="A9" s="5" t="inlineStr">
        <is>
          <t>Uniform</t>
        </is>
      </c>
      <c r="B9" s="6" t="inlineStr">
        <is>
          <t>Unit price (USD)</t>
        </is>
      </c>
      <c r="C9" s="6" t="inlineStr">
        <is>
          <t>Min</t>
        </is>
      </c>
      <c r="D9" s="7" t="n">
        <v>40</v>
      </c>
      <c r="E9" s="6" t="inlineStr">
        <is>
          <t>Max</t>
        </is>
      </c>
      <c r="F9" s="7" t="n">
        <v>60</v>
      </c>
      <c r="G9" s="6"/>
      <c r="H9" s="6"/>
      <c r="I9" s="8">
        <f>RAND()</f>
        <v/>
      </c>
      <c r="J9" s="9">
        <f>D9+(F9-D9)*I9</f>
        <v/>
      </c>
      <c r="K9" s="9">
        <f>(D9+F9)/2</f>
        <v/>
      </c>
      <c r="L9" s="9">
        <f>D9+(F9-D9)*0.1</f>
        <v/>
      </c>
      <c r="M9" s="9">
        <f>D9+(F9-D9)*0.9</f>
        <v/>
      </c>
      <c r="N9" s="10" t="n">
        <v>0</v>
      </c>
      <c r="O9" s="9">
        <f>N9</f>
        <v/>
      </c>
    </row>
    <row r="10">
      <c r="A10" s="5" t="inlineStr">
        <is>
          <t>Weibull</t>
        </is>
      </c>
      <c r="B10" s="6" t="inlineStr">
        <is>
          <t>Pump life (hours)</t>
        </is>
      </c>
      <c r="C10" s="6" t="inlineStr">
        <is>
          <t>Shape</t>
        </is>
      </c>
      <c r="D10" s="11" t="n">
        <v>1.5</v>
      </c>
      <c r="E10" s="6" t="inlineStr">
        <is>
          <t>Scale</t>
        </is>
      </c>
      <c r="F10" s="7" t="n">
        <v>20000</v>
      </c>
      <c r="G10" s="6"/>
      <c r="H10" s="6"/>
      <c r="I10" s="8">
        <f>RAND()</f>
        <v/>
      </c>
      <c r="J10" s="9">
        <f>F10*(-LN(1-I10))^(1/D10)</f>
        <v/>
      </c>
      <c r="K10" s="9">
        <f>F10*EXP(GAMMALN(1+1/D10))</f>
        <v/>
      </c>
      <c r="L10" s="9">
        <f>F10*(-LN(1-0.1))^(1/D10)</f>
        <v/>
      </c>
      <c r="M10" s="9">
        <f>F10*(-LN(1-0.9))^(1/D10)</f>
        <v/>
      </c>
      <c r="N10" s="10" t="n">
        <v>0</v>
      </c>
      <c r="O10" s="9">
        <f>N10</f>
        <v/>
      </c>
    </row>
    <row r="11">
      <c r="A11" s="5" t="inlineStr">
        <is>
          <t>Exponential</t>
        </is>
      </c>
      <c r="B11" s="6" t="inlineStr">
        <is>
          <t>Time between breakdowns (hours)</t>
        </is>
      </c>
      <c r="C11" s="6" t="inlineStr">
        <is>
          <t>Mean</t>
        </is>
      </c>
      <c r="D11" s="7" t="n">
        <v>500</v>
      </c>
      <c r="E11" s="6"/>
      <c r="F11" s="6"/>
      <c r="G11" s="6"/>
      <c r="H11" s="6"/>
      <c r="I11" s="8">
        <f>RAND()</f>
        <v/>
      </c>
      <c r="J11" s="9">
        <f>-D11*LN(1-I11)</f>
        <v/>
      </c>
      <c r="K11" s="9">
        <f>D11</f>
        <v/>
      </c>
      <c r="L11" s="9">
        <f>-D11*LN(1-0.1)</f>
        <v/>
      </c>
      <c r="M11" s="9">
        <f>-D11*LN(1-0.9)</f>
        <v/>
      </c>
      <c r="N11" s="10" t="n">
        <v>0</v>
      </c>
      <c r="O11" s="9">
        <f>N11</f>
        <v/>
      </c>
    </row>
    <row r="12">
      <c r="A12" s="5" t="inlineStr">
        <is>
          <t>Poisson</t>
        </is>
      </c>
      <c r="B12" s="6" t="inlineStr">
        <is>
          <t>Complaints in a week</t>
        </is>
      </c>
      <c r="C12" s="6" t="inlineStr">
        <is>
          <t>Mean</t>
        </is>
      </c>
      <c r="D12" s="12" t="n">
        <v>4</v>
      </c>
      <c r="E12" s="6"/>
      <c r="F12" s="6"/>
      <c r="G12" s="6"/>
      <c r="H12" s="6"/>
      <c r="I12" s="8">
        <f>RAND()</f>
        <v/>
      </c>
      <c r="J12" s="9">
        <f>COUNTIF(Tables!B$3:B$102,"&lt;"&amp;I12)</f>
        <v/>
      </c>
      <c r="K12" s="9">
        <f>D12</f>
        <v/>
      </c>
      <c r="L12" s="9">
        <f>COUNTIF(Tables!B$3:B$102,"&lt;"&amp;0.1)</f>
        <v/>
      </c>
      <c r="M12" s="9">
        <f>COUNTIF(Tables!B$3:B$102,"&lt;"&amp;0.9)</f>
        <v/>
      </c>
      <c r="N12" s="10" t="n">
        <v>0</v>
      </c>
      <c r="O12" s="9">
        <f>N12</f>
        <v/>
      </c>
    </row>
    <row r="13">
      <c r="A13" s="5" t="inlineStr">
        <is>
          <t>Negative binomial</t>
        </is>
      </c>
      <c r="B13" s="6" t="inlineStr">
        <is>
          <t>Orders in a week, more variable</t>
        </is>
      </c>
      <c r="C13" s="6" t="inlineStr">
        <is>
          <t>Successes (n)</t>
        </is>
      </c>
      <c r="D13" s="12" t="n">
        <v>4</v>
      </c>
      <c r="E13" s="6" t="inlineStr">
        <is>
          <t>Probability (p)</t>
        </is>
      </c>
      <c r="F13" s="11" t="n">
        <v>0.5</v>
      </c>
      <c r="G13" s="6"/>
      <c r="H13" s="6"/>
      <c r="I13" s="8">
        <f>RAND()</f>
        <v/>
      </c>
      <c r="J13" s="9">
        <f>COUNTIF(Tables!C$3:C$102,"&lt;"&amp;I13)</f>
        <v/>
      </c>
      <c r="K13" s="9">
        <f>D13*(1-F13)/F13</f>
        <v/>
      </c>
      <c r="L13" s="9">
        <f>COUNTIF(Tables!C$3:C$102,"&lt;"&amp;0.1)</f>
        <v/>
      </c>
      <c r="M13" s="9">
        <f>COUNTIF(Tables!C$3:C$102,"&lt;"&amp;0.9)</f>
        <v/>
      </c>
      <c r="N13" s="10" t="n">
        <v>0</v>
      </c>
      <c r="O13" s="9">
        <f>N13</f>
        <v/>
      </c>
    </row>
    <row r="14">
      <c r="A14" s="5" t="inlineStr">
        <is>
          <t>Bernoulli</t>
        </is>
      </c>
      <c r="B14" s="6" t="inlineStr">
        <is>
          <t>A risk occurs (1) or not (0)</t>
        </is>
      </c>
      <c r="C14" s="6" t="inlineStr">
        <is>
          <t>Probability</t>
        </is>
      </c>
      <c r="D14" s="11" t="n">
        <v>0.3</v>
      </c>
      <c r="E14" s="6"/>
      <c r="F14" s="6"/>
      <c r="G14" s="6"/>
      <c r="H14" s="6"/>
      <c r="I14" s="8">
        <f>RAND()</f>
        <v/>
      </c>
      <c r="J14" s="9">
        <f>IF(I14&lt;D14,1,0)</f>
        <v/>
      </c>
      <c r="K14" s="9">
        <f>D14</f>
        <v/>
      </c>
      <c r="L14" s="9">
        <f>_xlfn.BINOM.INV(1,D14,0.1)</f>
        <v/>
      </c>
      <c r="M14" s="9">
        <f>_xlfn.BINOM.INV(1,D14,0.9)</f>
        <v/>
      </c>
      <c r="N14" s="10" t="n">
        <v>0</v>
      </c>
      <c r="O14" s="9">
        <f>N14</f>
        <v/>
      </c>
    </row>
    <row r="15">
      <c r="A15" s="5" t="inlineStr">
        <is>
          <t>Binomial</t>
        </is>
      </c>
      <c r="B15" s="6" t="inlineStr">
        <is>
          <t>Defective units in a batch of 50</t>
        </is>
      </c>
      <c r="C15" s="6" t="inlineStr">
        <is>
          <t>Trials (n)</t>
        </is>
      </c>
      <c r="D15" s="7" t="n">
        <v>50</v>
      </c>
      <c r="E15" s="6" t="inlineStr">
        <is>
          <t>Probability (p)</t>
        </is>
      </c>
      <c r="F15" s="11" t="n">
        <v>0.04</v>
      </c>
      <c r="G15" s="6"/>
      <c r="H15" s="6"/>
      <c r="I15" s="8">
        <f>RAND()</f>
        <v/>
      </c>
      <c r="J15" s="9">
        <f>_xlfn.BINOM.INV(D15,F15,I15)</f>
        <v/>
      </c>
      <c r="K15" s="9">
        <f>D15*F15</f>
        <v/>
      </c>
      <c r="L15" s="9">
        <f>_xlfn.BINOM.INV(D15,F15,0.1)</f>
        <v/>
      </c>
      <c r="M15" s="9">
        <f>_xlfn.BINOM.INV(D15,F15,0.9)</f>
        <v/>
      </c>
      <c r="N15" s="10" t="n">
        <v>0</v>
      </c>
      <c r="O15" s="9">
        <f>N15</f>
        <v/>
      </c>
    </row>
    <row r="16">
      <c r="A16" s="5" t="inlineStr">
        <is>
          <t>Beta</t>
        </is>
      </c>
      <c r="B16" s="6" t="inlineStr">
        <is>
          <t>Share of customers who renew</t>
        </is>
      </c>
      <c r="C16" s="6" t="inlineStr">
        <is>
          <t>Alpha</t>
        </is>
      </c>
      <c r="D16" s="12" t="n">
        <v>8</v>
      </c>
      <c r="E16" s="6" t="inlineStr">
        <is>
          <t>Beta</t>
        </is>
      </c>
      <c r="F16" s="12" t="n">
        <v>2</v>
      </c>
      <c r="G16" s="6"/>
      <c r="H16" s="6"/>
      <c r="I16" s="8">
        <f>RAND()</f>
        <v/>
      </c>
      <c r="J16" s="9">
        <f>_xlfn.BETA.INV(I16,D16,F16)</f>
        <v/>
      </c>
      <c r="K16" s="9">
        <f>D16/(D16+F16)</f>
        <v/>
      </c>
      <c r="L16" s="9">
        <f>_xlfn.BETA.INV(0.1,D16,F16)</f>
        <v/>
      </c>
      <c r="M16" s="9">
        <f>_xlfn.BETA.INV(0.9,D16,F16)</f>
        <v/>
      </c>
      <c r="N16" s="10" t="n">
        <v>0</v>
      </c>
      <c r="O16" s="9">
        <f>N16</f>
        <v/>
      </c>
    </row>
    <row r="17">
      <c r="A17" s="5" t="inlineStr">
        <is>
          <t>Gamma</t>
        </is>
      </c>
      <c r="B17" s="6" t="inlineStr">
        <is>
          <t>Days to finish three repairs in a row</t>
        </is>
      </c>
      <c r="C17" s="6" t="inlineStr">
        <is>
          <t>Shape</t>
        </is>
      </c>
      <c r="D17" s="12" t="n">
        <v>3</v>
      </c>
      <c r="E17" s="6" t="inlineStr">
        <is>
          <t>Scale</t>
        </is>
      </c>
      <c r="F17" s="12" t="n">
        <v>2</v>
      </c>
      <c r="G17" s="6"/>
      <c r="H17" s="6"/>
      <c r="I17" s="8">
        <f>RAND()</f>
        <v/>
      </c>
      <c r="J17" s="9">
        <f>_xlfn.GAMMA.INV(I17,D17,F17)</f>
        <v/>
      </c>
      <c r="K17" s="9">
        <f>D17*F17</f>
        <v/>
      </c>
      <c r="L17" s="9">
        <f>_xlfn.GAMMA.INV(0.1,D17,F17)</f>
        <v/>
      </c>
      <c r="M17" s="9">
        <f>_xlfn.GAMMA.INV(0.9,D17,F17)</f>
        <v/>
      </c>
      <c r="N17" s="10" t="n">
        <v>0</v>
      </c>
      <c r="O17" s="9">
        <f>N17</f>
        <v/>
      </c>
    </row>
    <row r="18"/>
    <row r="19">
      <c r="A19" s="2" t="inlineStr">
        <is>
          <t>Poisson and negative binomial: the draw counts the values 0 to 99 on sheet Tables whose cumulative probability is below u, which is the smallest count whose cumulative probability reaches u.</t>
        </is>
      </c>
    </row>
    <row r="20">
      <c r="A20" s="2" t="inlineStr">
        <is>
          <t>Lognormal: LOGNORM.INV takes the mean and standard deviation of ln(x), here LN(median) and 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2"/>
  <sheetViews>
    <sheetView showGridLines="0" workbookViewId="0">
      <selection activeCell="A1" sqref="A1"/>
    </sheetView>
  </sheetViews>
  <sheetFormatPr baseColWidth="8" defaultRowHeight="15"/>
  <cols>
    <col width="10.4" customWidth="1" min="1" max="1"/>
    <col width="23.6" customWidth="1" min="2" max="2"/>
    <col width="30" customWidth="1" min="3" max="3"/>
  </cols>
  <sheetData>
    <row r="1">
      <c r="A1" s="1" t="inlineStr">
        <is>
          <t>Cumulative probabilities for the Poisson and negative binomial rows of Distributions</t>
        </is>
      </c>
    </row>
    <row r="2">
      <c r="A2" s="3" t="inlineStr">
        <is>
          <t>Count k</t>
        </is>
      </c>
      <c r="B2" s="4" t="inlineStr">
        <is>
          <t>Poisson: P(X &lt;= k)</t>
        </is>
      </c>
      <c r="C2" s="4" t="inlineStr">
        <is>
          <t>Negative binomial: P(X &lt;= k)</t>
        </is>
      </c>
    </row>
    <row r="3">
      <c r="A3" t="n">
        <v>0</v>
      </c>
      <c r="B3" s="13">
        <f>_xlfn.POISSON.DIST(A3,Distributions!$D$12,TRUE)</f>
        <v/>
      </c>
      <c r="C3" s="13">
        <f>_xlfn.NEGBINOM.DIST(A3,Distributions!$D$13,Distributions!$F$13,TRUE)</f>
        <v/>
      </c>
    </row>
    <row r="4">
      <c r="A4" t="n">
        <v>1</v>
      </c>
      <c r="B4" s="13">
        <f>_xlfn.POISSON.DIST(A4,Distributions!$D$12,TRUE)</f>
        <v/>
      </c>
      <c r="C4" s="13">
        <f>_xlfn.NEGBINOM.DIST(A4,Distributions!$D$13,Distributions!$F$13,TRUE)</f>
        <v/>
      </c>
    </row>
    <row r="5">
      <c r="A5" t="n">
        <v>2</v>
      </c>
      <c r="B5" s="13">
        <f>_xlfn.POISSON.DIST(A5,Distributions!$D$12,TRUE)</f>
        <v/>
      </c>
      <c r="C5" s="13">
        <f>_xlfn.NEGBINOM.DIST(A5,Distributions!$D$13,Distributions!$F$13,TRUE)</f>
        <v/>
      </c>
    </row>
    <row r="6">
      <c r="A6" t="n">
        <v>3</v>
      </c>
      <c r="B6" s="13">
        <f>_xlfn.POISSON.DIST(A6,Distributions!$D$12,TRUE)</f>
        <v/>
      </c>
      <c r="C6" s="13">
        <f>_xlfn.NEGBINOM.DIST(A6,Distributions!$D$13,Distributions!$F$13,TRUE)</f>
        <v/>
      </c>
    </row>
    <row r="7">
      <c r="A7" t="n">
        <v>4</v>
      </c>
      <c r="B7" s="13">
        <f>_xlfn.POISSON.DIST(A7,Distributions!$D$12,TRUE)</f>
        <v/>
      </c>
      <c r="C7" s="13">
        <f>_xlfn.NEGBINOM.DIST(A7,Distributions!$D$13,Distributions!$F$13,TRUE)</f>
        <v/>
      </c>
    </row>
    <row r="8">
      <c r="A8" t="n">
        <v>5</v>
      </c>
      <c r="B8" s="13">
        <f>_xlfn.POISSON.DIST(A8,Distributions!$D$12,TRUE)</f>
        <v/>
      </c>
      <c r="C8" s="13">
        <f>_xlfn.NEGBINOM.DIST(A8,Distributions!$D$13,Distributions!$F$13,TRUE)</f>
        <v/>
      </c>
    </row>
    <row r="9">
      <c r="A9" t="n">
        <v>6</v>
      </c>
      <c r="B9" s="13">
        <f>_xlfn.POISSON.DIST(A9,Distributions!$D$12,TRUE)</f>
        <v/>
      </c>
      <c r="C9" s="13">
        <f>_xlfn.NEGBINOM.DIST(A9,Distributions!$D$13,Distributions!$F$13,TRUE)</f>
        <v/>
      </c>
    </row>
    <row r="10">
      <c r="A10" t="n">
        <v>7</v>
      </c>
      <c r="B10" s="13">
        <f>_xlfn.POISSON.DIST(A10,Distributions!$D$12,TRUE)</f>
        <v/>
      </c>
      <c r="C10" s="13">
        <f>_xlfn.NEGBINOM.DIST(A10,Distributions!$D$13,Distributions!$F$13,TRUE)</f>
        <v/>
      </c>
    </row>
    <row r="11">
      <c r="A11" t="n">
        <v>8</v>
      </c>
      <c r="B11" s="13">
        <f>_xlfn.POISSON.DIST(A11,Distributions!$D$12,TRUE)</f>
        <v/>
      </c>
      <c r="C11" s="13">
        <f>_xlfn.NEGBINOM.DIST(A11,Distributions!$D$13,Distributions!$F$13,TRUE)</f>
        <v/>
      </c>
    </row>
    <row r="12">
      <c r="A12" t="n">
        <v>9</v>
      </c>
      <c r="B12" s="13">
        <f>_xlfn.POISSON.DIST(A12,Distributions!$D$12,TRUE)</f>
        <v/>
      </c>
      <c r="C12" s="13">
        <f>_xlfn.NEGBINOM.DIST(A12,Distributions!$D$13,Distributions!$F$13,TRUE)</f>
        <v/>
      </c>
    </row>
    <row r="13">
      <c r="A13" t="n">
        <v>10</v>
      </c>
      <c r="B13" s="13">
        <f>_xlfn.POISSON.DIST(A13,Distributions!$D$12,TRUE)</f>
        <v/>
      </c>
      <c r="C13" s="13">
        <f>_xlfn.NEGBINOM.DIST(A13,Distributions!$D$13,Distributions!$F$13,TRUE)</f>
        <v/>
      </c>
    </row>
    <row r="14">
      <c r="A14" t="n">
        <v>11</v>
      </c>
      <c r="B14" s="13">
        <f>_xlfn.POISSON.DIST(A14,Distributions!$D$12,TRUE)</f>
        <v/>
      </c>
      <c r="C14" s="13">
        <f>_xlfn.NEGBINOM.DIST(A14,Distributions!$D$13,Distributions!$F$13,TRUE)</f>
        <v/>
      </c>
    </row>
    <row r="15">
      <c r="A15" t="n">
        <v>12</v>
      </c>
      <c r="B15" s="13">
        <f>_xlfn.POISSON.DIST(A15,Distributions!$D$12,TRUE)</f>
        <v/>
      </c>
      <c r="C15" s="13">
        <f>_xlfn.NEGBINOM.DIST(A15,Distributions!$D$13,Distributions!$F$13,TRUE)</f>
        <v/>
      </c>
    </row>
    <row r="16">
      <c r="A16" t="n">
        <v>13</v>
      </c>
      <c r="B16" s="13">
        <f>_xlfn.POISSON.DIST(A16,Distributions!$D$12,TRUE)</f>
        <v/>
      </c>
      <c r="C16" s="13">
        <f>_xlfn.NEGBINOM.DIST(A16,Distributions!$D$13,Distributions!$F$13,TRUE)</f>
        <v/>
      </c>
    </row>
    <row r="17">
      <c r="A17" t="n">
        <v>14</v>
      </c>
      <c r="B17" s="13">
        <f>_xlfn.POISSON.DIST(A17,Distributions!$D$12,TRUE)</f>
        <v/>
      </c>
      <c r="C17" s="13">
        <f>_xlfn.NEGBINOM.DIST(A17,Distributions!$D$13,Distributions!$F$13,TRUE)</f>
        <v/>
      </c>
    </row>
    <row r="18">
      <c r="A18" t="n">
        <v>15</v>
      </c>
      <c r="B18" s="13">
        <f>_xlfn.POISSON.DIST(A18,Distributions!$D$12,TRUE)</f>
        <v/>
      </c>
      <c r="C18" s="13">
        <f>_xlfn.NEGBINOM.DIST(A18,Distributions!$D$13,Distributions!$F$13,TRUE)</f>
        <v/>
      </c>
    </row>
    <row r="19">
      <c r="A19" t="n">
        <v>16</v>
      </c>
      <c r="B19" s="13">
        <f>_xlfn.POISSON.DIST(A19,Distributions!$D$12,TRUE)</f>
        <v/>
      </c>
      <c r="C19" s="13">
        <f>_xlfn.NEGBINOM.DIST(A19,Distributions!$D$13,Distributions!$F$13,TRUE)</f>
        <v/>
      </c>
    </row>
    <row r="20">
      <c r="A20" t="n">
        <v>17</v>
      </c>
      <c r="B20" s="13">
        <f>_xlfn.POISSON.DIST(A20,Distributions!$D$12,TRUE)</f>
        <v/>
      </c>
      <c r="C20" s="13">
        <f>_xlfn.NEGBINOM.DIST(A20,Distributions!$D$13,Distributions!$F$13,TRUE)</f>
        <v/>
      </c>
    </row>
    <row r="21">
      <c r="A21" t="n">
        <v>18</v>
      </c>
      <c r="B21" s="13">
        <f>_xlfn.POISSON.DIST(A21,Distributions!$D$12,TRUE)</f>
        <v/>
      </c>
      <c r="C21" s="13">
        <f>_xlfn.NEGBINOM.DIST(A21,Distributions!$D$13,Distributions!$F$13,TRUE)</f>
        <v/>
      </c>
    </row>
    <row r="22">
      <c r="A22" t="n">
        <v>19</v>
      </c>
      <c r="B22" s="13">
        <f>_xlfn.POISSON.DIST(A22,Distributions!$D$12,TRUE)</f>
        <v/>
      </c>
      <c r="C22" s="13">
        <f>_xlfn.NEGBINOM.DIST(A22,Distributions!$D$13,Distributions!$F$13,TRUE)</f>
        <v/>
      </c>
    </row>
    <row r="23">
      <c r="A23" t="n">
        <v>20</v>
      </c>
      <c r="B23" s="13">
        <f>_xlfn.POISSON.DIST(A23,Distributions!$D$12,TRUE)</f>
        <v/>
      </c>
      <c r="C23" s="13">
        <f>_xlfn.NEGBINOM.DIST(A23,Distributions!$D$13,Distributions!$F$13,TRUE)</f>
        <v/>
      </c>
    </row>
    <row r="24">
      <c r="A24" t="n">
        <v>21</v>
      </c>
      <c r="B24" s="13">
        <f>_xlfn.POISSON.DIST(A24,Distributions!$D$12,TRUE)</f>
        <v/>
      </c>
      <c r="C24" s="13">
        <f>_xlfn.NEGBINOM.DIST(A24,Distributions!$D$13,Distributions!$F$13,TRUE)</f>
        <v/>
      </c>
    </row>
    <row r="25">
      <c r="A25" t="n">
        <v>22</v>
      </c>
      <c r="B25" s="13">
        <f>_xlfn.POISSON.DIST(A25,Distributions!$D$12,TRUE)</f>
        <v/>
      </c>
      <c r="C25" s="13">
        <f>_xlfn.NEGBINOM.DIST(A25,Distributions!$D$13,Distributions!$F$13,TRUE)</f>
        <v/>
      </c>
    </row>
    <row r="26">
      <c r="A26" t="n">
        <v>23</v>
      </c>
      <c r="B26" s="13">
        <f>_xlfn.POISSON.DIST(A26,Distributions!$D$12,TRUE)</f>
        <v/>
      </c>
      <c r="C26" s="13">
        <f>_xlfn.NEGBINOM.DIST(A26,Distributions!$D$13,Distributions!$F$13,TRUE)</f>
        <v/>
      </c>
    </row>
    <row r="27">
      <c r="A27" t="n">
        <v>24</v>
      </c>
      <c r="B27" s="13">
        <f>_xlfn.POISSON.DIST(A27,Distributions!$D$12,TRUE)</f>
        <v/>
      </c>
      <c r="C27" s="13">
        <f>_xlfn.NEGBINOM.DIST(A27,Distributions!$D$13,Distributions!$F$13,TRUE)</f>
        <v/>
      </c>
    </row>
    <row r="28">
      <c r="A28" t="n">
        <v>25</v>
      </c>
      <c r="B28" s="13">
        <f>_xlfn.POISSON.DIST(A28,Distributions!$D$12,TRUE)</f>
        <v/>
      </c>
      <c r="C28" s="13">
        <f>_xlfn.NEGBINOM.DIST(A28,Distributions!$D$13,Distributions!$F$13,TRUE)</f>
        <v/>
      </c>
    </row>
    <row r="29">
      <c r="A29" t="n">
        <v>26</v>
      </c>
      <c r="B29" s="13">
        <f>_xlfn.POISSON.DIST(A29,Distributions!$D$12,TRUE)</f>
        <v/>
      </c>
      <c r="C29" s="13">
        <f>_xlfn.NEGBINOM.DIST(A29,Distributions!$D$13,Distributions!$F$13,TRUE)</f>
        <v/>
      </c>
    </row>
    <row r="30">
      <c r="A30" t="n">
        <v>27</v>
      </c>
      <c r="B30" s="13">
        <f>_xlfn.POISSON.DIST(A30,Distributions!$D$12,TRUE)</f>
        <v/>
      </c>
      <c r="C30" s="13">
        <f>_xlfn.NEGBINOM.DIST(A30,Distributions!$D$13,Distributions!$F$13,TRUE)</f>
        <v/>
      </c>
    </row>
    <row r="31">
      <c r="A31" t="n">
        <v>28</v>
      </c>
      <c r="B31" s="13">
        <f>_xlfn.POISSON.DIST(A31,Distributions!$D$12,TRUE)</f>
        <v/>
      </c>
      <c r="C31" s="13">
        <f>_xlfn.NEGBINOM.DIST(A31,Distributions!$D$13,Distributions!$F$13,TRUE)</f>
        <v/>
      </c>
    </row>
    <row r="32">
      <c r="A32" t="n">
        <v>29</v>
      </c>
      <c r="B32" s="13">
        <f>_xlfn.POISSON.DIST(A32,Distributions!$D$12,TRUE)</f>
        <v/>
      </c>
      <c r="C32" s="13">
        <f>_xlfn.NEGBINOM.DIST(A32,Distributions!$D$13,Distributions!$F$13,TRUE)</f>
        <v/>
      </c>
    </row>
    <row r="33">
      <c r="A33" t="n">
        <v>30</v>
      </c>
      <c r="B33" s="13">
        <f>_xlfn.POISSON.DIST(A33,Distributions!$D$12,TRUE)</f>
        <v/>
      </c>
      <c r="C33" s="13">
        <f>_xlfn.NEGBINOM.DIST(A33,Distributions!$D$13,Distributions!$F$13,TRUE)</f>
        <v/>
      </c>
    </row>
    <row r="34">
      <c r="A34" t="n">
        <v>31</v>
      </c>
      <c r="B34" s="13">
        <f>_xlfn.POISSON.DIST(A34,Distributions!$D$12,TRUE)</f>
        <v/>
      </c>
      <c r="C34" s="13">
        <f>_xlfn.NEGBINOM.DIST(A34,Distributions!$D$13,Distributions!$F$13,TRUE)</f>
        <v/>
      </c>
    </row>
    <row r="35">
      <c r="A35" t="n">
        <v>32</v>
      </c>
      <c r="B35" s="13">
        <f>_xlfn.POISSON.DIST(A35,Distributions!$D$12,TRUE)</f>
        <v/>
      </c>
      <c r="C35" s="13">
        <f>_xlfn.NEGBINOM.DIST(A35,Distributions!$D$13,Distributions!$F$13,TRUE)</f>
        <v/>
      </c>
    </row>
    <row r="36">
      <c r="A36" t="n">
        <v>33</v>
      </c>
      <c r="B36" s="13">
        <f>_xlfn.POISSON.DIST(A36,Distributions!$D$12,TRUE)</f>
        <v/>
      </c>
      <c r="C36" s="13">
        <f>_xlfn.NEGBINOM.DIST(A36,Distributions!$D$13,Distributions!$F$13,TRUE)</f>
        <v/>
      </c>
    </row>
    <row r="37">
      <c r="A37" t="n">
        <v>34</v>
      </c>
      <c r="B37" s="13">
        <f>_xlfn.POISSON.DIST(A37,Distributions!$D$12,TRUE)</f>
        <v/>
      </c>
      <c r="C37" s="13">
        <f>_xlfn.NEGBINOM.DIST(A37,Distributions!$D$13,Distributions!$F$13,TRUE)</f>
        <v/>
      </c>
    </row>
    <row r="38">
      <c r="A38" t="n">
        <v>35</v>
      </c>
      <c r="B38" s="13">
        <f>_xlfn.POISSON.DIST(A38,Distributions!$D$12,TRUE)</f>
        <v/>
      </c>
      <c r="C38" s="13">
        <f>_xlfn.NEGBINOM.DIST(A38,Distributions!$D$13,Distributions!$F$13,TRUE)</f>
        <v/>
      </c>
    </row>
    <row r="39">
      <c r="A39" t="n">
        <v>36</v>
      </c>
      <c r="B39" s="13">
        <f>_xlfn.POISSON.DIST(A39,Distributions!$D$12,TRUE)</f>
        <v/>
      </c>
      <c r="C39" s="13">
        <f>_xlfn.NEGBINOM.DIST(A39,Distributions!$D$13,Distributions!$F$13,TRUE)</f>
        <v/>
      </c>
    </row>
    <row r="40">
      <c r="A40" t="n">
        <v>37</v>
      </c>
      <c r="B40" s="13">
        <f>_xlfn.POISSON.DIST(A40,Distributions!$D$12,TRUE)</f>
        <v/>
      </c>
      <c r="C40" s="13">
        <f>_xlfn.NEGBINOM.DIST(A40,Distributions!$D$13,Distributions!$F$13,TRUE)</f>
        <v/>
      </c>
    </row>
    <row r="41">
      <c r="A41" t="n">
        <v>38</v>
      </c>
      <c r="B41" s="13">
        <f>_xlfn.POISSON.DIST(A41,Distributions!$D$12,TRUE)</f>
        <v/>
      </c>
      <c r="C41" s="13">
        <f>_xlfn.NEGBINOM.DIST(A41,Distributions!$D$13,Distributions!$F$13,TRUE)</f>
        <v/>
      </c>
    </row>
    <row r="42">
      <c r="A42" t="n">
        <v>39</v>
      </c>
      <c r="B42" s="13">
        <f>_xlfn.POISSON.DIST(A42,Distributions!$D$12,TRUE)</f>
        <v/>
      </c>
      <c r="C42" s="13">
        <f>_xlfn.NEGBINOM.DIST(A42,Distributions!$D$13,Distributions!$F$13,TRUE)</f>
        <v/>
      </c>
    </row>
    <row r="43">
      <c r="A43" t="n">
        <v>40</v>
      </c>
      <c r="B43" s="13">
        <f>_xlfn.POISSON.DIST(A43,Distributions!$D$12,TRUE)</f>
        <v/>
      </c>
      <c r="C43" s="13">
        <f>_xlfn.NEGBINOM.DIST(A43,Distributions!$D$13,Distributions!$F$13,TRUE)</f>
        <v/>
      </c>
    </row>
    <row r="44">
      <c r="A44" t="n">
        <v>41</v>
      </c>
      <c r="B44" s="13">
        <f>_xlfn.POISSON.DIST(A44,Distributions!$D$12,TRUE)</f>
        <v/>
      </c>
      <c r="C44" s="13">
        <f>_xlfn.NEGBINOM.DIST(A44,Distributions!$D$13,Distributions!$F$13,TRUE)</f>
        <v/>
      </c>
    </row>
    <row r="45">
      <c r="A45" t="n">
        <v>42</v>
      </c>
      <c r="B45" s="13">
        <f>_xlfn.POISSON.DIST(A45,Distributions!$D$12,TRUE)</f>
        <v/>
      </c>
      <c r="C45" s="13">
        <f>_xlfn.NEGBINOM.DIST(A45,Distributions!$D$13,Distributions!$F$13,TRUE)</f>
        <v/>
      </c>
    </row>
    <row r="46">
      <c r="A46" t="n">
        <v>43</v>
      </c>
      <c r="B46" s="13">
        <f>_xlfn.POISSON.DIST(A46,Distributions!$D$12,TRUE)</f>
        <v/>
      </c>
      <c r="C46" s="13">
        <f>_xlfn.NEGBINOM.DIST(A46,Distributions!$D$13,Distributions!$F$13,TRUE)</f>
        <v/>
      </c>
    </row>
    <row r="47">
      <c r="A47" t="n">
        <v>44</v>
      </c>
      <c r="B47" s="13">
        <f>_xlfn.POISSON.DIST(A47,Distributions!$D$12,TRUE)</f>
        <v/>
      </c>
      <c r="C47" s="13">
        <f>_xlfn.NEGBINOM.DIST(A47,Distributions!$D$13,Distributions!$F$13,TRUE)</f>
        <v/>
      </c>
    </row>
    <row r="48">
      <c r="A48" t="n">
        <v>45</v>
      </c>
      <c r="B48" s="13">
        <f>_xlfn.POISSON.DIST(A48,Distributions!$D$12,TRUE)</f>
        <v/>
      </c>
      <c r="C48" s="13">
        <f>_xlfn.NEGBINOM.DIST(A48,Distributions!$D$13,Distributions!$F$13,TRUE)</f>
        <v/>
      </c>
    </row>
    <row r="49">
      <c r="A49" t="n">
        <v>46</v>
      </c>
      <c r="B49" s="13">
        <f>_xlfn.POISSON.DIST(A49,Distributions!$D$12,TRUE)</f>
        <v/>
      </c>
      <c r="C49" s="13">
        <f>_xlfn.NEGBINOM.DIST(A49,Distributions!$D$13,Distributions!$F$13,TRUE)</f>
        <v/>
      </c>
    </row>
    <row r="50">
      <c r="A50" t="n">
        <v>47</v>
      </c>
      <c r="B50" s="13">
        <f>_xlfn.POISSON.DIST(A50,Distributions!$D$12,TRUE)</f>
        <v/>
      </c>
      <c r="C50" s="13">
        <f>_xlfn.NEGBINOM.DIST(A50,Distributions!$D$13,Distributions!$F$13,TRUE)</f>
        <v/>
      </c>
    </row>
    <row r="51">
      <c r="A51" t="n">
        <v>48</v>
      </c>
      <c r="B51" s="13">
        <f>_xlfn.POISSON.DIST(A51,Distributions!$D$12,TRUE)</f>
        <v/>
      </c>
      <c r="C51" s="13">
        <f>_xlfn.NEGBINOM.DIST(A51,Distributions!$D$13,Distributions!$F$13,TRUE)</f>
        <v/>
      </c>
    </row>
    <row r="52">
      <c r="A52" t="n">
        <v>49</v>
      </c>
      <c r="B52" s="13">
        <f>_xlfn.POISSON.DIST(A52,Distributions!$D$12,TRUE)</f>
        <v/>
      </c>
      <c r="C52" s="13">
        <f>_xlfn.NEGBINOM.DIST(A52,Distributions!$D$13,Distributions!$F$13,TRUE)</f>
        <v/>
      </c>
    </row>
    <row r="53">
      <c r="A53" t="n">
        <v>50</v>
      </c>
      <c r="B53" s="13">
        <f>_xlfn.POISSON.DIST(A53,Distributions!$D$12,TRUE)</f>
        <v/>
      </c>
      <c r="C53" s="13">
        <f>_xlfn.NEGBINOM.DIST(A53,Distributions!$D$13,Distributions!$F$13,TRUE)</f>
        <v/>
      </c>
    </row>
    <row r="54">
      <c r="A54" t="n">
        <v>51</v>
      </c>
      <c r="B54" s="13">
        <f>_xlfn.POISSON.DIST(A54,Distributions!$D$12,TRUE)</f>
        <v/>
      </c>
      <c r="C54" s="13">
        <f>_xlfn.NEGBINOM.DIST(A54,Distributions!$D$13,Distributions!$F$13,TRUE)</f>
        <v/>
      </c>
    </row>
    <row r="55">
      <c r="A55" t="n">
        <v>52</v>
      </c>
      <c r="B55" s="13">
        <f>_xlfn.POISSON.DIST(A55,Distributions!$D$12,TRUE)</f>
        <v/>
      </c>
      <c r="C55" s="13">
        <f>_xlfn.NEGBINOM.DIST(A55,Distributions!$D$13,Distributions!$F$13,TRUE)</f>
        <v/>
      </c>
    </row>
    <row r="56">
      <c r="A56" t="n">
        <v>53</v>
      </c>
      <c r="B56" s="13">
        <f>_xlfn.POISSON.DIST(A56,Distributions!$D$12,TRUE)</f>
        <v/>
      </c>
      <c r="C56" s="13">
        <f>_xlfn.NEGBINOM.DIST(A56,Distributions!$D$13,Distributions!$F$13,TRUE)</f>
        <v/>
      </c>
    </row>
    <row r="57">
      <c r="A57" t="n">
        <v>54</v>
      </c>
      <c r="B57" s="13">
        <f>_xlfn.POISSON.DIST(A57,Distributions!$D$12,TRUE)</f>
        <v/>
      </c>
      <c r="C57" s="13">
        <f>_xlfn.NEGBINOM.DIST(A57,Distributions!$D$13,Distributions!$F$13,TRUE)</f>
        <v/>
      </c>
    </row>
    <row r="58">
      <c r="A58" t="n">
        <v>55</v>
      </c>
      <c r="B58" s="13">
        <f>_xlfn.POISSON.DIST(A58,Distributions!$D$12,TRUE)</f>
        <v/>
      </c>
      <c r="C58" s="13">
        <f>_xlfn.NEGBINOM.DIST(A58,Distributions!$D$13,Distributions!$F$13,TRUE)</f>
        <v/>
      </c>
    </row>
    <row r="59">
      <c r="A59" t="n">
        <v>56</v>
      </c>
      <c r="B59" s="13">
        <f>_xlfn.POISSON.DIST(A59,Distributions!$D$12,TRUE)</f>
        <v/>
      </c>
      <c r="C59" s="13">
        <f>_xlfn.NEGBINOM.DIST(A59,Distributions!$D$13,Distributions!$F$13,TRUE)</f>
        <v/>
      </c>
    </row>
    <row r="60">
      <c r="A60" t="n">
        <v>57</v>
      </c>
      <c r="B60" s="13">
        <f>_xlfn.POISSON.DIST(A60,Distributions!$D$12,TRUE)</f>
        <v/>
      </c>
      <c r="C60" s="13">
        <f>_xlfn.NEGBINOM.DIST(A60,Distributions!$D$13,Distributions!$F$13,TRUE)</f>
        <v/>
      </c>
    </row>
    <row r="61">
      <c r="A61" t="n">
        <v>58</v>
      </c>
      <c r="B61" s="13">
        <f>_xlfn.POISSON.DIST(A61,Distributions!$D$12,TRUE)</f>
        <v/>
      </c>
      <c r="C61" s="13">
        <f>_xlfn.NEGBINOM.DIST(A61,Distributions!$D$13,Distributions!$F$13,TRUE)</f>
        <v/>
      </c>
    </row>
    <row r="62">
      <c r="A62" t="n">
        <v>59</v>
      </c>
      <c r="B62" s="13">
        <f>_xlfn.POISSON.DIST(A62,Distributions!$D$12,TRUE)</f>
        <v/>
      </c>
      <c r="C62" s="13">
        <f>_xlfn.NEGBINOM.DIST(A62,Distributions!$D$13,Distributions!$F$13,TRUE)</f>
        <v/>
      </c>
    </row>
    <row r="63">
      <c r="A63" t="n">
        <v>60</v>
      </c>
      <c r="B63" s="13">
        <f>_xlfn.POISSON.DIST(A63,Distributions!$D$12,TRUE)</f>
        <v/>
      </c>
      <c r="C63" s="13">
        <f>_xlfn.NEGBINOM.DIST(A63,Distributions!$D$13,Distributions!$F$13,TRUE)</f>
        <v/>
      </c>
    </row>
    <row r="64">
      <c r="A64" t="n">
        <v>61</v>
      </c>
      <c r="B64" s="13">
        <f>_xlfn.POISSON.DIST(A64,Distributions!$D$12,TRUE)</f>
        <v/>
      </c>
      <c r="C64" s="13">
        <f>_xlfn.NEGBINOM.DIST(A64,Distributions!$D$13,Distributions!$F$13,TRUE)</f>
        <v/>
      </c>
    </row>
    <row r="65">
      <c r="A65" t="n">
        <v>62</v>
      </c>
      <c r="B65" s="13">
        <f>_xlfn.POISSON.DIST(A65,Distributions!$D$12,TRUE)</f>
        <v/>
      </c>
      <c r="C65" s="13">
        <f>_xlfn.NEGBINOM.DIST(A65,Distributions!$D$13,Distributions!$F$13,TRUE)</f>
        <v/>
      </c>
    </row>
    <row r="66">
      <c r="A66" t="n">
        <v>63</v>
      </c>
      <c r="B66" s="13">
        <f>_xlfn.POISSON.DIST(A66,Distributions!$D$12,TRUE)</f>
        <v/>
      </c>
      <c r="C66" s="13">
        <f>_xlfn.NEGBINOM.DIST(A66,Distributions!$D$13,Distributions!$F$13,TRUE)</f>
        <v/>
      </c>
    </row>
    <row r="67">
      <c r="A67" t="n">
        <v>64</v>
      </c>
      <c r="B67" s="13">
        <f>_xlfn.POISSON.DIST(A67,Distributions!$D$12,TRUE)</f>
        <v/>
      </c>
      <c r="C67" s="13">
        <f>_xlfn.NEGBINOM.DIST(A67,Distributions!$D$13,Distributions!$F$13,TRUE)</f>
        <v/>
      </c>
    </row>
    <row r="68">
      <c r="A68" t="n">
        <v>65</v>
      </c>
      <c r="B68" s="13">
        <f>_xlfn.POISSON.DIST(A68,Distributions!$D$12,TRUE)</f>
        <v/>
      </c>
      <c r="C68" s="13">
        <f>_xlfn.NEGBINOM.DIST(A68,Distributions!$D$13,Distributions!$F$13,TRUE)</f>
        <v/>
      </c>
    </row>
    <row r="69">
      <c r="A69" t="n">
        <v>66</v>
      </c>
      <c r="B69" s="13">
        <f>_xlfn.POISSON.DIST(A69,Distributions!$D$12,TRUE)</f>
        <v/>
      </c>
      <c r="C69" s="13">
        <f>_xlfn.NEGBINOM.DIST(A69,Distributions!$D$13,Distributions!$F$13,TRUE)</f>
        <v/>
      </c>
    </row>
    <row r="70">
      <c r="A70" t="n">
        <v>67</v>
      </c>
      <c r="B70" s="13">
        <f>_xlfn.POISSON.DIST(A70,Distributions!$D$12,TRUE)</f>
        <v/>
      </c>
      <c r="C70" s="13">
        <f>_xlfn.NEGBINOM.DIST(A70,Distributions!$D$13,Distributions!$F$13,TRUE)</f>
        <v/>
      </c>
    </row>
    <row r="71">
      <c r="A71" t="n">
        <v>68</v>
      </c>
      <c r="B71" s="13">
        <f>_xlfn.POISSON.DIST(A71,Distributions!$D$12,TRUE)</f>
        <v/>
      </c>
      <c r="C71" s="13">
        <f>_xlfn.NEGBINOM.DIST(A71,Distributions!$D$13,Distributions!$F$13,TRUE)</f>
        <v/>
      </c>
    </row>
    <row r="72">
      <c r="A72" t="n">
        <v>69</v>
      </c>
      <c r="B72" s="13">
        <f>_xlfn.POISSON.DIST(A72,Distributions!$D$12,TRUE)</f>
        <v/>
      </c>
      <c r="C72" s="13">
        <f>_xlfn.NEGBINOM.DIST(A72,Distributions!$D$13,Distributions!$F$13,TRUE)</f>
        <v/>
      </c>
    </row>
    <row r="73">
      <c r="A73" t="n">
        <v>70</v>
      </c>
      <c r="B73" s="13">
        <f>_xlfn.POISSON.DIST(A73,Distributions!$D$12,TRUE)</f>
        <v/>
      </c>
      <c r="C73" s="13">
        <f>_xlfn.NEGBINOM.DIST(A73,Distributions!$D$13,Distributions!$F$13,TRUE)</f>
        <v/>
      </c>
    </row>
    <row r="74">
      <c r="A74" t="n">
        <v>71</v>
      </c>
      <c r="B74" s="13">
        <f>_xlfn.POISSON.DIST(A74,Distributions!$D$12,TRUE)</f>
        <v/>
      </c>
      <c r="C74" s="13">
        <f>_xlfn.NEGBINOM.DIST(A74,Distributions!$D$13,Distributions!$F$13,TRUE)</f>
        <v/>
      </c>
    </row>
    <row r="75">
      <c r="A75" t="n">
        <v>72</v>
      </c>
      <c r="B75" s="13">
        <f>_xlfn.POISSON.DIST(A75,Distributions!$D$12,TRUE)</f>
        <v/>
      </c>
      <c r="C75" s="13">
        <f>_xlfn.NEGBINOM.DIST(A75,Distributions!$D$13,Distributions!$F$13,TRUE)</f>
        <v/>
      </c>
    </row>
    <row r="76">
      <c r="A76" t="n">
        <v>73</v>
      </c>
      <c r="B76" s="13">
        <f>_xlfn.POISSON.DIST(A76,Distributions!$D$12,TRUE)</f>
        <v/>
      </c>
      <c r="C76" s="13">
        <f>_xlfn.NEGBINOM.DIST(A76,Distributions!$D$13,Distributions!$F$13,TRUE)</f>
        <v/>
      </c>
    </row>
    <row r="77">
      <c r="A77" t="n">
        <v>74</v>
      </c>
      <c r="B77" s="13">
        <f>_xlfn.POISSON.DIST(A77,Distributions!$D$12,TRUE)</f>
        <v/>
      </c>
      <c r="C77" s="13">
        <f>_xlfn.NEGBINOM.DIST(A77,Distributions!$D$13,Distributions!$F$13,TRUE)</f>
        <v/>
      </c>
    </row>
    <row r="78">
      <c r="A78" t="n">
        <v>75</v>
      </c>
      <c r="B78" s="13">
        <f>_xlfn.POISSON.DIST(A78,Distributions!$D$12,TRUE)</f>
        <v/>
      </c>
      <c r="C78" s="13">
        <f>_xlfn.NEGBINOM.DIST(A78,Distributions!$D$13,Distributions!$F$13,TRUE)</f>
        <v/>
      </c>
    </row>
    <row r="79">
      <c r="A79" t="n">
        <v>76</v>
      </c>
      <c r="B79" s="13">
        <f>_xlfn.POISSON.DIST(A79,Distributions!$D$12,TRUE)</f>
        <v/>
      </c>
      <c r="C79" s="13">
        <f>_xlfn.NEGBINOM.DIST(A79,Distributions!$D$13,Distributions!$F$13,TRUE)</f>
        <v/>
      </c>
    </row>
    <row r="80">
      <c r="A80" t="n">
        <v>77</v>
      </c>
      <c r="B80" s="13">
        <f>_xlfn.POISSON.DIST(A80,Distributions!$D$12,TRUE)</f>
        <v/>
      </c>
      <c r="C80" s="13">
        <f>_xlfn.NEGBINOM.DIST(A80,Distributions!$D$13,Distributions!$F$13,TRUE)</f>
        <v/>
      </c>
    </row>
    <row r="81">
      <c r="A81" t="n">
        <v>78</v>
      </c>
      <c r="B81" s="13">
        <f>_xlfn.POISSON.DIST(A81,Distributions!$D$12,TRUE)</f>
        <v/>
      </c>
      <c r="C81" s="13">
        <f>_xlfn.NEGBINOM.DIST(A81,Distributions!$D$13,Distributions!$F$13,TRUE)</f>
        <v/>
      </c>
    </row>
    <row r="82">
      <c r="A82" t="n">
        <v>79</v>
      </c>
      <c r="B82" s="13">
        <f>_xlfn.POISSON.DIST(A82,Distributions!$D$12,TRUE)</f>
        <v/>
      </c>
      <c r="C82" s="13">
        <f>_xlfn.NEGBINOM.DIST(A82,Distributions!$D$13,Distributions!$F$13,TRUE)</f>
        <v/>
      </c>
    </row>
    <row r="83">
      <c r="A83" t="n">
        <v>80</v>
      </c>
      <c r="B83" s="13">
        <f>_xlfn.POISSON.DIST(A83,Distributions!$D$12,TRUE)</f>
        <v/>
      </c>
      <c r="C83" s="13">
        <f>_xlfn.NEGBINOM.DIST(A83,Distributions!$D$13,Distributions!$F$13,TRUE)</f>
        <v/>
      </c>
    </row>
    <row r="84">
      <c r="A84" t="n">
        <v>81</v>
      </c>
      <c r="B84" s="13">
        <f>_xlfn.POISSON.DIST(A84,Distributions!$D$12,TRUE)</f>
        <v/>
      </c>
      <c r="C84" s="13">
        <f>_xlfn.NEGBINOM.DIST(A84,Distributions!$D$13,Distributions!$F$13,TRUE)</f>
        <v/>
      </c>
    </row>
    <row r="85">
      <c r="A85" t="n">
        <v>82</v>
      </c>
      <c r="B85" s="13">
        <f>_xlfn.POISSON.DIST(A85,Distributions!$D$12,TRUE)</f>
        <v/>
      </c>
      <c r="C85" s="13">
        <f>_xlfn.NEGBINOM.DIST(A85,Distributions!$D$13,Distributions!$F$13,TRUE)</f>
        <v/>
      </c>
    </row>
    <row r="86">
      <c r="A86" t="n">
        <v>83</v>
      </c>
      <c r="B86" s="13">
        <f>_xlfn.POISSON.DIST(A86,Distributions!$D$12,TRUE)</f>
        <v/>
      </c>
      <c r="C86" s="13">
        <f>_xlfn.NEGBINOM.DIST(A86,Distributions!$D$13,Distributions!$F$13,TRUE)</f>
        <v/>
      </c>
    </row>
    <row r="87">
      <c r="A87" t="n">
        <v>84</v>
      </c>
      <c r="B87" s="13">
        <f>_xlfn.POISSON.DIST(A87,Distributions!$D$12,TRUE)</f>
        <v/>
      </c>
      <c r="C87" s="13">
        <f>_xlfn.NEGBINOM.DIST(A87,Distributions!$D$13,Distributions!$F$13,TRUE)</f>
        <v/>
      </c>
    </row>
    <row r="88">
      <c r="A88" t="n">
        <v>85</v>
      </c>
      <c r="B88" s="13">
        <f>_xlfn.POISSON.DIST(A88,Distributions!$D$12,TRUE)</f>
        <v/>
      </c>
      <c r="C88" s="13">
        <f>_xlfn.NEGBINOM.DIST(A88,Distributions!$D$13,Distributions!$F$13,TRUE)</f>
        <v/>
      </c>
    </row>
    <row r="89">
      <c r="A89" t="n">
        <v>86</v>
      </c>
      <c r="B89" s="13">
        <f>_xlfn.POISSON.DIST(A89,Distributions!$D$12,TRUE)</f>
        <v/>
      </c>
      <c r="C89" s="13">
        <f>_xlfn.NEGBINOM.DIST(A89,Distributions!$D$13,Distributions!$F$13,TRUE)</f>
        <v/>
      </c>
    </row>
    <row r="90">
      <c r="A90" t="n">
        <v>87</v>
      </c>
      <c r="B90" s="13">
        <f>_xlfn.POISSON.DIST(A90,Distributions!$D$12,TRUE)</f>
        <v/>
      </c>
      <c r="C90" s="13">
        <f>_xlfn.NEGBINOM.DIST(A90,Distributions!$D$13,Distributions!$F$13,TRUE)</f>
        <v/>
      </c>
    </row>
    <row r="91">
      <c r="A91" t="n">
        <v>88</v>
      </c>
      <c r="B91" s="13">
        <f>_xlfn.POISSON.DIST(A91,Distributions!$D$12,TRUE)</f>
        <v/>
      </c>
      <c r="C91" s="13">
        <f>_xlfn.NEGBINOM.DIST(A91,Distributions!$D$13,Distributions!$F$13,TRUE)</f>
        <v/>
      </c>
    </row>
    <row r="92">
      <c r="A92" t="n">
        <v>89</v>
      </c>
      <c r="B92" s="13">
        <f>_xlfn.POISSON.DIST(A92,Distributions!$D$12,TRUE)</f>
        <v/>
      </c>
      <c r="C92" s="13">
        <f>_xlfn.NEGBINOM.DIST(A92,Distributions!$D$13,Distributions!$F$13,TRUE)</f>
        <v/>
      </c>
    </row>
    <row r="93">
      <c r="A93" t="n">
        <v>90</v>
      </c>
      <c r="B93" s="13">
        <f>_xlfn.POISSON.DIST(A93,Distributions!$D$12,TRUE)</f>
        <v/>
      </c>
      <c r="C93" s="13">
        <f>_xlfn.NEGBINOM.DIST(A93,Distributions!$D$13,Distributions!$F$13,TRUE)</f>
        <v/>
      </c>
    </row>
    <row r="94">
      <c r="A94" t="n">
        <v>91</v>
      </c>
      <c r="B94" s="13">
        <f>_xlfn.POISSON.DIST(A94,Distributions!$D$12,TRUE)</f>
        <v/>
      </c>
      <c r="C94" s="13">
        <f>_xlfn.NEGBINOM.DIST(A94,Distributions!$D$13,Distributions!$F$13,TRUE)</f>
        <v/>
      </c>
    </row>
    <row r="95">
      <c r="A95" t="n">
        <v>92</v>
      </c>
      <c r="B95" s="13">
        <f>_xlfn.POISSON.DIST(A95,Distributions!$D$12,TRUE)</f>
        <v/>
      </c>
      <c r="C95" s="13">
        <f>_xlfn.NEGBINOM.DIST(A95,Distributions!$D$13,Distributions!$F$13,TRUE)</f>
        <v/>
      </c>
    </row>
    <row r="96">
      <c r="A96" t="n">
        <v>93</v>
      </c>
      <c r="B96" s="13">
        <f>_xlfn.POISSON.DIST(A96,Distributions!$D$12,TRUE)</f>
        <v/>
      </c>
      <c r="C96" s="13">
        <f>_xlfn.NEGBINOM.DIST(A96,Distributions!$D$13,Distributions!$F$13,TRUE)</f>
        <v/>
      </c>
    </row>
    <row r="97">
      <c r="A97" t="n">
        <v>94</v>
      </c>
      <c r="B97" s="13">
        <f>_xlfn.POISSON.DIST(A97,Distributions!$D$12,TRUE)</f>
        <v/>
      </c>
      <c r="C97" s="13">
        <f>_xlfn.NEGBINOM.DIST(A97,Distributions!$D$13,Distributions!$F$13,TRUE)</f>
        <v/>
      </c>
    </row>
    <row r="98">
      <c r="A98" t="n">
        <v>95</v>
      </c>
      <c r="B98" s="13">
        <f>_xlfn.POISSON.DIST(A98,Distributions!$D$12,TRUE)</f>
        <v/>
      </c>
      <c r="C98" s="13">
        <f>_xlfn.NEGBINOM.DIST(A98,Distributions!$D$13,Distributions!$F$13,TRUE)</f>
        <v/>
      </c>
    </row>
    <row r="99">
      <c r="A99" t="n">
        <v>96</v>
      </c>
      <c r="B99" s="13">
        <f>_xlfn.POISSON.DIST(A99,Distributions!$D$12,TRUE)</f>
        <v/>
      </c>
      <c r="C99" s="13">
        <f>_xlfn.NEGBINOM.DIST(A99,Distributions!$D$13,Distributions!$F$13,TRUE)</f>
        <v/>
      </c>
    </row>
    <row r="100">
      <c r="A100" t="n">
        <v>97</v>
      </c>
      <c r="B100" s="13">
        <f>_xlfn.POISSON.DIST(A100,Distributions!$D$12,TRUE)</f>
        <v/>
      </c>
      <c r="C100" s="13">
        <f>_xlfn.NEGBINOM.DIST(A100,Distributions!$D$13,Distributions!$F$13,TRUE)</f>
        <v/>
      </c>
    </row>
    <row r="101">
      <c r="A101" t="n">
        <v>98</v>
      </c>
      <c r="B101" s="13">
        <f>_xlfn.POISSON.DIST(A101,Distributions!$D$12,TRUE)</f>
        <v/>
      </c>
      <c r="C101" s="13">
        <f>_xlfn.NEGBINOM.DIST(A101,Distributions!$D$13,Distributions!$F$13,TRUE)</f>
        <v/>
      </c>
    </row>
    <row r="102">
      <c r="A102" t="n">
        <v>99</v>
      </c>
      <c r="B102" s="13">
        <f>_xlfn.POISSON.DIST(A102,Distributions!$D$12,TRUE)</f>
        <v/>
      </c>
      <c r="C102" s="13">
        <f>_xlfn.NEGBINOM.DIST(A102,Distributions!$D$13,Distributions!$F$13,TRUE)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2026-10-25T13:34:59Z</dcterms:created>
  <dcterms:modified xmlns:dcterms="http://purl.org/dc/terms/" xmlns:xsi="http://www.w3.org/2001/XMLSchema-instance" xsi:type="dcterms:W3CDTF">2026-10-25T13:34:59Z</dcterms:modified>
</cp:coreProperties>
</file>