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Cash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;[Red]-#,##0.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.2" customWidth="1" min="1" max="1"/>
  </cols>
  <sheetData>
    <row r="1">
      <c r="A1" t="inlineStr">
        <is>
          <t>Monthly cash-flow assumptions (USD thousands; synthetic example)</t>
        </is>
      </c>
    </row>
    <row r="2"/>
    <row r="3">
      <c r="A3" t="inlineStr">
        <is>
          <t>Starting cash (nonnegative)</t>
        </is>
      </c>
      <c r="B3" t="n">
        <v>50</v>
      </c>
    </row>
    <row r="4">
      <c r="A4" t="inlineStr">
        <is>
          <t>Monthly fixed costs (nonnegative)</t>
        </is>
      </c>
      <c r="B4" t="n">
        <v>55</v>
      </c>
    </row>
    <row r="5">
      <c r="A5" t="inlineStr">
        <is>
          <t>Variable costs / revenue (0 to 1)</t>
        </is>
      </c>
      <c r="B5" t="n">
        <v>0.45</v>
      </c>
    </row>
    <row r="6">
      <c r="A6" t="inlineStr">
        <is>
          <t>Typical monthly revenue (median, positive)</t>
        </is>
      </c>
      <c r="B6" t="n">
        <v>100</v>
      </c>
    </row>
    <row r="7">
      <c r="A7" t="inlineStr">
        <is>
          <t>Month-0 revenue (positive)</t>
        </is>
      </c>
      <c r="B7" t="n">
        <v>100</v>
      </c>
    </row>
    <row r="8">
      <c r="A8" t="inlineStr">
        <is>
          <t>Log-revenue persistence (0 &lt;= phi &lt; 1)</t>
        </is>
      </c>
      <c r="B8" t="n">
        <v>0.75</v>
      </c>
    </row>
    <row r="9">
      <c r="A9" t="inlineStr">
        <is>
          <t>Monthly log-revenue shock SD (nonnegative)</t>
        </is>
      </c>
      <c r="B9" t="n">
        <v>0.18</v>
      </c>
    </row>
    <row r="10">
      <c r="A10" t="inlineStr">
        <is>
          <t>Long-run mean of log revenue</t>
        </is>
      </c>
      <c r="B10">
        <f>LN(B6)</f>
        <v/>
      </c>
    </row>
    <row r="11">
      <c r="A11" t="inlineStr">
        <is>
          <t>Month-0 log revenue</t>
        </is>
      </c>
      <c r="B11">
        <f>LN(B7)</f>
        <v/>
      </c>
    </row>
    <row r="12">
      <c r="A12" t="inlineStr">
        <is>
          <t>Assumptions valid (1 = yes)</t>
        </is>
      </c>
      <c r="B12">
        <f>IF(AND(B3&gt;=0,B4&gt;=0,B5&gt;=0,B5&lt;=1,B6&gt;0,B7&gt;0,B8&gt;=0,B8&lt;1,B9&gt;=0),1,0)</f>
        <v/>
      </c>
    </row>
    <row r="13"/>
    <row r="14">
      <c r="A14" t="inlineStr">
        <is>
          <t>Revenue is cash collected; costs are cash paid in the same month. No financing, tax or seasonality.</t>
        </is>
      </c>
    </row>
    <row r="15">
      <c r="A15" t="inlineStr">
        <is>
          <t>The typical revenue is a log-space center (median), not the arithmetic mean.</t>
        </is>
      </c>
    </row>
    <row r="16">
      <c r="A16" t="inlineStr">
        <is>
          <t>Shortfall means a negative month-end balance; within-month shortfalls are not modeled.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.3" customWidth="1" min="1" max="1"/>
  </cols>
  <sheetData>
    <row r="1">
      <c r="A1" t="inlineStr">
        <is>
          <t>Twelve-month cash flow (USD thousands)</t>
        </is>
      </c>
    </row>
    <row r="2">
      <c r="A2" t="inlineStr">
        <is>
          <t>Month</t>
        </is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n">
        <v>8</v>
      </c>
      <c r="J2" t="n">
        <v>9</v>
      </c>
      <c r="K2" t="n">
        <v>10</v>
      </c>
      <c r="L2" t="n">
        <v>11</v>
      </c>
      <c r="M2" t="n">
        <v>12</v>
      </c>
    </row>
    <row r="3">
      <c r="A3" t="inlineStr">
        <is>
          <t>Log revenue (simulated)</t>
        </is>
      </c>
      <c r="B3" t="n">
        <v>4.605170185988092</v>
      </c>
      <c r="C3" t="n">
        <v>4.605170185988092</v>
      </c>
      <c r="D3" t="n">
        <v>4.605170185988092</v>
      </c>
      <c r="E3" t="n">
        <v>4.605170185988092</v>
      </c>
      <c r="F3" t="n">
        <v>4.605170185988092</v>
      </c>
      <c r="G3" t="n">
        <v>4.605170185988092</v>
      </c>
      <c r="H3" t="n">
        <v>4.605170185988092</v>
      </c>
      <c r="I3" t="n">
        <v>4.605170185988092</v>
      </c>
      <c r="J3" t="n">
        <v>4.605170185988092</v>
      </c>
      <c r="K3" t="n">
        <v>4.605170185988092</v>
      </c>
      <c r="L3" t="n">
        <v>4.605170185988092</v>
      </c>
      <c r="M3" t="n">
        <v>4.605170185988092</v>
      </c>
    </row>
    <row r="4">
      <c r="A4" t="inlineStr">
        <is>
          <t>Revenue</t>
        </is>
      </c>
      <c r="B4" s="1">
        <f>IF(Assumptions!$B$12=1,EXP(B3),NA())</f>
        <v/>
      </c>
      <c r="C4" s="1">
        <f>IF(Assumptions!$B$12=1,EXP(C3),NA())</f>
        <v/>
      </c>
      <c r="D4" s="1">
        <f>IF(Assumptions!$B$12=1,EXP(D3),NA())</f>
        <v/>
      </c>
      <c r="E4" s="1">
        <f>IF(Assumptions!$B$12=1,EXP(E3),NA())</f>
        <v/>
      </c>
      <c r="F4" s="1">
        <f>IF(Assumptions!$B$12=1,EXP(F3),NA())</f>
        <v/>
      </c>
      <c r="G4" s="1">
        <f>IF(Assumptions!$B$12=1,EXP(G3),NA())</f>
        <v/>
      </c>
      <c r="H4" s="1">
        <f>IF(Assumptions!$B$12=1,EXP(H3),NA())</f>
        <v/>
      </c>
      <c r="I4" s="1">
        <f>IF(Assumptions!$B$12=1,EXP(I3),NA())</f>
        <v/>
      </c>
      <c r="J4" s="1">
        <f>IF(Assumptions!$B$12=1,EXP(J3),NA())</f>
        <v/>
      </c>
      <c r="K4" s="1">
        <f>IF(Assumptions!$B$12=1,EXP(K3),NA())</f>
        <v/>
      </c>
      <c r="L4" s="1">
        <f>IF(Assumptions!$B$12=1,EXP(L3),NA())</f>
        <v/>
      </c>
      <c r="M4" s="1">
        <f>IF(Assumptions!$B$12=1,EXP(M3),NA())</f>
        <v/>
      </c>
    </row>
    <row r="5">
      <c r="A5" t="inlineStr">
        <is>
          <t>Variable costs</t>
        </is>
      </c>
      <c r="B5" s="1">
        <f>B4*Assumptions!$B$5</f>
        <v/>
      </c>
      <c r="C5" s="1">
        <f>C4*Assumptions!$B$5</f>
        <v/>
      </c>
      <c r="D5" s="1">
        <f>D4*Assumptions!$B$5</f>
        <v/>
      </c>
      <c r="E5" s="1">
        <f>E4*Assumptions!$B$5</f>
        <v/>
      </c>
      <c r="F5" s="1">
        <f>F4*Assumptions!$B$5</f>
        <v/>
      </c>
      <c r="G5" s="1">
        <f>G4*Assumptions!$B$5</f>
        <v/>
      </c>
      <c r="H5" s="1">
        <f>H4*Assumptions!$B$5</f>
        <v/>
      </c>
      <c r="I5" s="1">
        <f>I4*Assumptions!$B$5</f>
        <v/>
      </c>
      <c r="J5" s="1">
        <f>J4*Assumptions!$B$5</f>
        <v/>
      </c>
      <c r="K5" s="1">
        <f>K4*Assumptions!$B$5</f>
        <v/>
      </c>
      <c r="L5" s="1">
        <f>L4*Assumptions!$B$5</f>
        <v/>
      </c>
      <c r="M5" s="1">
        <f>M4*Assumptions!$B$5</f>
        <v/>
      </c>
    </row>
    <row r="6">
      <c r="A6" t="inlineStr">
        <is>
          <t>Fixed costs</t>
        </is>
      </c>
      <c r="B6" s="1">
        <f>Assumptions!$B$4</f>
        <v/>
      </c>
      <c r="C6" s="1">
        <f>Assumptions!$B$4</f>
        <v/>
      </c>
      <c r="D6" s="1">
        <f>Assumptions!$B$4</f>
        <v/>
      </c>
      <c r="E6" s="1">
        <f>Assumptions!$B$4</f>
        <v/>
      </c>
      <c r="F6" s="1">
        <f>Assumptions!$B$4</f>
        <v/>
      </c>
      <c r="G6" s="1">
        <f>Assumptions!$B$4</f>
        <v/>
      </c>
      <c r="H6" s="1">
        <f>Assumptions!$B$4</f>
        <v/>
      </c>
      <c r="I6" s="1">
        <f>Assumptions!$B$4</f>
        <v/>
      </c>
      <c r="J6" s="1">
        <f>Assumptions!$B$4</f>
        <v/>
      </c>
      <c r="K6" s="1">
        <f>Assumptions!$B$4</f>
        <v/>
      </c>
      <c r="L6" s="1">
        <f>Assumptions!$B$4</f>
        <v/>
      </c>
      <c r="M6" s="1">
        <f>Assumptions!$B$4</f>
        <v/>
      </c>
    </row>
    <row r="7">
      <c r="A7" t="inlineStr">
        <is>
          <t>Net cash flow</t>
        </is>
      </c>
      <c r="B7" s="1">
        <f>B4-B5-B6</f>
        <v/>
      </c>
      <c r="C7" s="1">
        <f>C4-C5-C6</f>
        <v/>
      </c>
      <c r="D7" s="1">
        <f>D4-D5-D6</f>
        <v/>
      </c>
      <c r="E7" s="1">
        <f>E4-E5-E6</f>
        <v/>
      </c>
      <c r="F7" s="1">
        <f>F4-F5-F6</f>
        <v/>
      </c>
      <c r="G7" s="1">
        <f>G4-G5-G6</f>
        <v/>
      </c>
      <c r="H7" s="1">
        <f>H4-H5-H6</f>
        <v/>
      </c>
      <c r="I7" s="1">
        <f>I4-I5-I6</f>
        <v/>
      </c>
      <c r="J7" s="1">
        <f>J4-J5-J6</f>
        <v/>
      </c>
      <c r="K7" s="1">
        <f>K4-K5-K6</f>
        <v/>
      </c>
      <c r="L7" s="1">
        <f>L4-L5-L6</f>
        <v/>
      </c>
      <c r="M7" s="1">
        <f>M4-M5-M6</f>
        <v/>
      </c>
    </row>
    <row r="8">
      <c r="A8" t="inlineStr">
        <is>
          <t>Closing cash balance</t>
        </is>
      </c>
      <c r="B8" s="1">
        <f>Assumptions!$B$3+B7</f>
        <v/>
      </c>
      <c r="C8" s="1">
        <f>B8+C7</f>
        <v/>
      </c>
      <c r="D8" s="1">
        <f>C8+D7</f>
        <v/>
      </c>
      <c r="E8" s="1">
        <f>D8+E7</f>
        <v/>
      </c>
      <c r="F8" s="1">
        <f>E8+F7</f>
        <v/>
      </c>
      <c r="G8" s="1">
        <f>F8+G7</f>
        <v/>
      </c>
      <c r="H8" s="1">
        <f>G8+H7</f>
        <v/>
      </c>
      <c r="I8" s="1">
        <f>H8+I7</f>
        <v/>
      </c>
      <c r="J8" s="1">
        <f>I8+J7</f>
        <v/>
      </c>
      <c r="K8" s="1">
        <f>J8+K7</f>
        <v/>
      </c>
      <c r="L8" s="1">
        <f>K8+L7</f>
        <v/>
      </c>
      <c r="M8" s="1">
        <f>L8+M7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3.9" customWidth="1" min="1" max="1"/>
  </cols>
  <sheetData>
    <row r="1">
      <c r="A1" t="inlineStr">
        <is>
          <t>Liquidity over the whole path and at its endpoint (USD thousands)</t>
        </is>
      </c>
    </row>
    <row r="2">
      <c r="A2" t="inlineStr">
        <is>
          <t>Lowest month-end cash balance</t>
        </is>
      </c>
      <c r="B2">
        <f>MIN(Cash!B8:M8)</f>
        <v/>
      </c>
    </row>
    <row r="3">
      <c r="A3" t="inlineStr">
        <is>
          <t>Final month-end cash balance</t>
        </is>
      </c>
      <c r="B3">
        <f>Cash!M8</f>
        <v/>
      </c>
    </row>
    <row r="4"/>
    <row r="5">
      <c r="A5" t="inlineStr">
        <is>
          <t>Target B2 &lt; 0: at least one month-end shortfall. Target B3 &lt; 0: shortfall in month 12 only.</t>
        </is>
      </c>
    </row>
    <row r="6">
      <c r="A6" t="inlineStr">
        <is>
          <t>A fan chart shows each month's percentiles, not a simultaneous band for an entire path.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2026-10-08T17:53:06Z</dcterms:created>
  <dcterms:modified xmlns:dcterms="http://purl.org/dc/terms/" xmlns:xsi="http://www.w3.org/2001/XMLSchema-instance" xsi:type="dcterms:W3CDTF">2026-10-08T17:53:06Z</dcterms:modified>
</cp:coreProperties>
</file>